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QUIVOS JOAO\Desktop\Câmara Municipal\"/>
    </mc:Choice>
  </mc:AlternateContent>
  <xr:revisionPtr revIDLastSave="0" documentId="13_ncr:1_{A3E42E6F-A791-4D3E-A41C-94CCFCDC5D89}" xr6:coauthVersionLast="47" xr6:coauthVersionMax="47" xr10:uidLastSave="{00000000-0000-0000-0000-000000000000}"/>
  <bookViews>
    <workbookView xWindow="-120" yWindow="-120" windowWidth="29040" windowHeight="15840" xr2:uid="{A0F680D0-8FA0-40FF-988B-9941FCC9A182}"/>
  </bookViews>
  <sheets>
    <sheet name="Cálculo do BDI" sheetId="1" r:id="rId1"/>
    <sheet name="Composição do BD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F21" i="2"/>
  <c r="F16" i="2"/>
  <c r="F17" i="2"/>
  <c r="F18" i="2"/>
  <c r="F19" i="2"/>
  <c r="F15" i="2"/>
  <c r="E16" i="2"/>
  <c r="E17" i="2"/>
  <c r="E18" i="2"/>
  <c r="E19" i="2"/>
  <c r="E15" i="2"/>
  <c r="F13" i="2"/>
  <c r="E5" i="2"/>
  <c r="F5" i="2"/>
  <c r="E6" i="2"/>
  <c r="F6" i="2"/>
  <c r="F4" i="2"/>
  <c r="E4" i="2"/>
  <c r="D13" i="1"/>
  <c r="D14" i="1"/>
  <c r="D15" i="1"/>
  <c r="D16" i="1"/>
  <c r="D17" i="1"/>
  <c r="D12" i="1"/>
  <c r="C18" i="1"/>
  <c r="D18" i="1" s="1"/>
  <c r="D7" i="1"/>
  <c r="D5" i="2" s="1"/>
  <c r="D8" i="1"/>
  <c r="D6" i="2" s="1"/>
  <c r="D6" i="1"/>
  <c r="D4" i="2" s="1"/>
  <c r="C9" i="1"/>
  <c r="D9" i="1" s="1"/>
  <c r="D10" i="2" l="1"/>
  <c r="F10" i="2"/>
  <c r="F22" i="2" s="1"/>
  <c r="D21" i="1"/>
  <c r="D20" i="1"/>
  <c r="D23" i="1" l="1"/>
  <c r="E24" i="2"/>
  <c r="D19" i="2" l="1"/>
  <c r="D17" i="2"/>
  <c r="D16" i="2"/>
  <c r="D15" i="2"/>
  <c r="D18" i="2"/>
  <c r="D25" i="1"/>
  <c r="D27" i="1" s="1"/>
  <c r="E26" i="2" s="1"/>
  <c r="E25" i="2"/>
  <c r="C13" i="2" s="1"/>
  <c r="D21" i="2" l="1"/>
  <c r="E22" i="2" s="1"/>
</calcChain>
</file>

<file path=xl/sharedStrings.xml><?xml version="1.0" encoding="utf-8"?>
<sst xmlns="http://schemas.openxmlformats.org/spreadsheetml/2006/main" count="47" uniqueCount="36">
  <si>
    <t>CUSTO INICIAL DA OBRA</t>
  </si>
  <si>
    <t>CUSTOS E DESPESAS INDIRETAS</t>
  </si>
  <si>
    <t>(%)</t>
  </si>
  <si>
    <t>VALOR</t>
  </si>
  <si>
    <t>Administração Central</t>
  </si>
  <si>
    <t>Risco e Contingenciamento</t>
  </si>
  <si>
    <t>Custo Financeiro</t>
  </si>
  <si>
    <t>TOTAL</t>
  </si>
  <si>
    <t>IMPOSTOS FEDERAIS, MUNICIPAIS E LUCRO</t>
  </si>
  <si>
    <t>COFINS</t>
  </si>
  <si>
    <t>PIS</t>
  </si>
  <si>
    <t>ISS</t>
  </si>
  <si>
    <t>IRPJ</t>
  </si>
  <si>
    <t>CSLL</t>
  </si>
  <si>
    <t>LUCRO</t>
  </si>
  <si>
    <t>TOTAL I+L</t>
  </si>
  <si>
    <t xml:space="preserve">VALOR BRUTO </t>
  </si>
  <si>
    <t xml:space="preserve">VALOR DE VENDA ERRADO </t>
  </si>
  <si>
    <t>VALOR DE VENDA CORRETO</t>
  </si>
  <si>
    <t>FATOR BD</t>
  </si>
  <si>
    <t>BDI</t>
  </si>
  <si>
    <t>COMPOSIÇÃO DE BDI (BENEFICIOS E DESPESAS INDIRETAS)</t>
  </si>
  <si>
    <t>DESPESAS INDIRETAS</t>
  </si>
  <si>
    <t>ITEM</t>
  </si>
  <si>
    <t>DESCRIÇÃO</t>
  </si>
  <si>
    <t>TAXA</t>
  </si>
  <si>
    <t>POR TAXA</t>
  </si>
  <si>
    <t>POR VALOR</t>
  </si>
  <si>
    <t>Custo Total Despesas</t>
  </si>
  <si>
    <t>IMPOSTOS</t>
  </si>
  <si>
    <t>CUSTO TOTAL IMPOSTOS</t>
  </si>
  <si>
    <t>CUSTO DESPESAS INDIRETAS + LUCROS + IMPOSTOS</t>
  </si>
  <si>
    <t>CUSTO BRUTO</t>
  </si>
  <si>
    <t>VALOR BRUTO</t>
  </si>
  <si>
    <t>PREÇO DE VENDA</t>
  </si>
  <si>
    <t xml:space="preserve">CÁLCULO DO BDI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</si>
</sst>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4" fontId="0" fillId="0" borderId="0" xfId="0" applyNumberFormat="1"/>
    <xf numFmtId="0" fontId="0" fillId="0" borderId="1" xfId="0" applyBorder="1"/>
    <xf numFmtId="9" fontId="0" fillId="0" borderId="1" xfId="2" applyFont="1" applyBorder="1" applyAlignment="1">
      <alignment horizontal="center"/>
    </xf>
    <xf numFmtId="44" fontId="0" fillId="0" borderId="1" xfId="0" applyNumberFormat="1" applyBorder="1"/>
    <xf numFmtId="44" fontId="0" fillId="0" borderId="1" xfId="1" applyFont="1" applyBorder="1"/>
    <xf numFmtId="10" fontId="0" fillId="0" borderId="1" xfId="2" applyNumberFormat="1" applyFont="1" applyBorder="1" applyAlignment="1">
      <alignment horizontal="center"/>
    </xf>
    <xf numFmtId="0" fontId="4" fillId="0" borderId="0" xfId="0" applyFont="1"/>
    <xf numFmtId="44" fontId="3" fillId="0" borderId="1" xfId="1" applyFont="1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9" fontId="0" fillId="0" borderId="1" xfId="1" applyNumberFormat="1" applyFont="1" applyBorder="1"/>
    <xf numFmtId="10" fontId="0" fillId="0" borderId="1" xfId="1" applyNumberFormat="1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4" fontId="3" fillId="0" borderId="4" xfId="1" applyFont="1" applyFill="1" applyBorder="1" applyAlignment="1">
      <alignment horizontal="center"/>
    </xf>
    <xf numFmtId="9" fontId="3" fillId="0" borderId="4" xfId="0" applyNumberFormat="1" applyFont="1" applyBorder="1" applyAlignment="1">
      <alignment horizontal="center"/>
    </xf>
    <xf numFmtId="9" fontId="3" fillId="0" borderId="3" xfId="0" applyNumberFormat="1" applyFont="1" applyBorder="1" applyAlignment="1">
      <alignment horizontal="center"/>
    </xf>
    <xf numFmtId="10" fontId="0" fillId="0" borderId="1" xfId="0" applyNumberFormat="1" applyBorder="1"/>
    <xf numFmtId="10" fontId="3" fillId="2" borderId="1" xfId="2" applyNumberFormat="1" applyFont="1" applyFill="1" applyBorder="1" applyAlignment="1">
      <alignment horizontal="center"/>
    </xf>
    <xf numFmtId="44" fontId="2" fillId="4" borderId="1" xfId="0" applyNumberFormat="1" applyFont="1" applyFill="1" applyBorder="1"/>
    <xf numFmtId="44" fontId="2" fillId="5" borderId="0" xfId="0" applyNumberFormat="1" applyFont="1" applyFill="1"/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0" fontId="0" fillId="0" borderId="2" xfId="2" applyNumberFormat="1" applyFont="1" applyBorder="1" applyAlignment="1">
      <alignment horizontal="center"/>
    </xf>
    <xf numFmtId="10" fontId="0" fillId="0" borderId="4" xfId="2" applyNumberFormat="1" applyFont="1" applyBorder="1" applyAlignment="1">
      <alignment horizontal="center"/>
    </xf>
    <xf numFmtId="10" fontId="0" fillId="0" borderId="3" xfId="2" applyNumberFormat="1" applyFont="1" applyBorder="1" applyAlignment="1">
      <alignment horizontal="center"/>
    </xf>
    <xf numFmtId="44" fontId="0" fillId="0" borderId="2" xfId="0" applyNumberFormat="1" applyBorder="1" applyAlignment="1">
      <alignment horizontal="center"/>
    </xf>
    <xf numFmtId="44" fontId="0" fillId="0" borderId="4" xfId="0" applyNumberFormat="1" applyBorder="1" applyAlignment="1">
      <alignment horizontal="center"/>
    </xf>
    <xf numFmtId="44" fontId="0" fillId="0" borderId="3" xfId="0" applyNumberForma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44" fontId="0" fillId="0" borderId="4" xfId="1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4" fontId="3" fillId="3" borderId="2" xfId="1" applyFont="1" applyFill="1" applyBorder="1" applyAlignment="1">
      <alignment horizontal="center"/>
    </xf>
    <xf numFmtId="44" fontId="3" fillId="3" borderId="3" xfId="1" applyFont="1" applyFill="1" applyBorder="1" applyAlignment="1">
      <alignment horizontal="center"/>
    </xf>
    <xf numFmtId="9" fontId="3" fillId="3" borderId="2" xfId="0" applyNumberFormat="1" applyFont="1" applyFill="1" applyBorder="1" applyAlignment="1">
      <alignment horizontal="center"/>
    </xf>
    <xf numFmtId="9" fontId="3" fillId="3" borderId="3" xfId="0" applyNumberFormat="1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A337D-BE19-4619-A770-B40E3B7B3A42}">
  <dimension ref="B1:D27"/>
  <sheetViews>
    <sheetView showGridLines="0" tabSelected="1" workbookViewId="0">
      <selection activeCell="B1" sqref="B1:D1"/>
    </sheetView>
  </sheetViews>
  <sheetFormatPr defaultRowHeight="15" x14ac:dyDescent="0.25"/>
  <cols>
    <col min="2" max="2" width="28.7109375" bestFit="1" customWidth="1"/>
    <col min="3" max="4" width="14.28515625" bestFit="1" customWidth="1"/>
  </cols>
  <sheetData>
    <row r="1" spans="2:4" x14ac:dyDescent="0.25">
      <c r="B1" s="25" t="s">
        <v>35</v>
      </c>
      <c r="C1" s="25"/>
      <c r="D1" s="25"/>
    </row>
    <row r="3" spans="2:4" x14ac:dyDescent="0.25">
      <c r="B3" s="1" t="s">
        <v>0</v>
      </c>
      <c r="C3" s="10">
        <v>72216.38</v>
      </c>
    </row>
    <row r="5" spans="2:4" x14ac:dyDescent="0.25">
      <c r="B5" s="1" t="s">
        <v>1</v>
      </c>
      <c r="C5" s="2" t="s">
        <v>2</v>
      </c>
      <c r="D5" s="2" t="s">
        <v>3</v>
      </c>
    </row>
    <row r="6" spans="2:4" x14ac:dyDescent="0.25">
      <c r="B6" s="4" t="s">
        <v>4</v>
      </c>
      <c r="C6" s="5">
        <v>0.01</v>
      </c>
      <c r="D6" s="6">
        <f>(C6*$C$3)</f>
        <v>722.16380000000004</v>
      </c>
    </row>
    <row r="7" spans="2:4" x14ac:dyDescent="0.25">
      <c r="B7" s="4" t="s">
        <v>5</v>
      </c>
      <c r="C7" s="5">
        <v>0.02</v>
      </c>
      <c r="D7" s="6">
        <f t="shared" ref="D7:D9" si="0">(C7*$C$3)</f>
        <v>1444.3276000000001</v>
      </c>
    </row>
    <row r="8" spans="2:4" x14ac:dyDescent="0.25">
      <c r="B8" s="4" t="s">
        <v>6</v>
      </c>
      <c r="C8" s="5">
        <v>0.02</v>
      </c>
      <c r="D8" s="6">
        <f t="shared" si="0"/>
        <v>1444.3276000000001</v>
      </c>
    </row>
    <row r="9" spans="2:4" x14ac:dyDescent="0.25">
      <c r="B9" s="4" t="s">
        <v>7</v>
      </c>
      <c r="C9" s="5">
        <f>SUM(C6:C8)</f>
        <v>0.05</v>
      </c>
      <c r="D9" s="6">
        <f t="shared" si="0"/>
        <v>3610.8190000000004</v>
      </c>
    </row>
    <row r="11" spans="2:4" x14ac:dyDescent="0.25">
      <c r="B11" s="26" t="s">
        <v>8</v>
      </c>
      <c r="C11" s="26"/>
      <c r="D11" s="26"/>
    </row>
    <row r="12" spans="2:4" x14ac:dyDescent="0.25">
      <c r="B12" s="4" t="s">
        <v>9</v>
      </c>
      <c r="C12" s="5">
        <v>0.03</v>
      </c>
      <c r="D12" s="6">
        <f>(C12*$C$3)</f>
        <v>2166.4913999999999</v>
      </c>
    </row>
    <row r="13" spans="2:4" x14ac:dyDescent="0.25">
      <c r="B13" s="4" t="s">
        <v>10</v>
      </c>
      <c r="C13" s="8">
        <v>6.4999999999999997E-3</v>
      </c>
      <c r="D13" s="6">
        <f t="shared" ref="D13:D18" si="1">(C13*$C$3)</f>
        <v>469.40647000000001</v>
      </c>
    </row>
    <row r="14" spans="2:4" x14ac:dyDescent="0.25">
      <c r="B14" s="4" t="s">
        <v>11</v>
      </c>
      <c r="C14" s="5">
        <v>0.05</v>
      </c>
      <c r="D14" s="6">
        <f t="shared" si="1"/>
        <v>3610.8190000000004</v>
      </c>
    </row>
    <row r="15" spans="2:4" x14ac:dyDescent="0.25">
      <c r="B15" s="4" t="s">
        <v>12</v>
      </c>
      <c r="C15" s="8">
        <v>1.2E-2</v>
      </c>
      <c r="D15" s="6">
        <f t="shared" si="1"/>
        <v>866.59656000000007</v>
      </c>
    </row>
    <row r="16" spans="2:4" x14ac:dyDescent="0.25">
      <c r="B16" s="4" t="s">
        <v>13</v>
      </c>
      <c r="C16" s="8">
        <v>1.0800000000000001E-2</v>
      </c>
      <c r="D16" s="6">
        <f t="shared" si="1"/>
        <v>779.93690400000014</v>
      </c>
    </row>
    <row r="17" spans="2:4" x14ac:dyDescent="0.25">
      <c r="B17" s="4" t="s">
        <v>14</v>
      </c>
      <c r="C17" s="5">
        <v>7.0000000000000007E-2</v>
      </c>
      <c r="D17" s="6">
        <f t="shared" si="1"/>
        <v>5055.1466000000009</v>
      </c>
    </row>
    <row r="18" spans="2:4" x14ac:dyDescent="0.25">
      <c r="B18" s="4" t="s">
        <v>15</v>
      </c>
      <c r="C18" s="8">
        <f>SUM(C12:C17)</f>
        <v>0.17930000000000001</v>
      </c>
      <c r="D18" s="6">
        <f t="shared" si="1"/>
        <v>12948.396934000002</v>
      </c>
    </row>
    <row r="20" spans="2:4" x14ac:dyDescent="0.25">
      <c r="B20" t="s">
        <v>16</v>
      </c>
      <c r="D20" s="3">
        <f>(C3+D9)</f>
        <v>75827.199000000008</v>
      </c>
    </row>
    <row r="21" spans="2:4" x14ac:dyDescent="0.25">
      <c r="B21" s="9" t="s">
        <v>17</v>
      </c>
      <c r="D21" s="24">
        <f>(C3+D9+D18)</f>
        <v>88775.595934000012</v>
      </c>
    </row>
    <row r="23" spans="2:4" x14ac:dyDescent="0.25">
      <c r="B23" t="s">
        <v>18</v>
      </c>
      <c r="D23" s="23">
        <f>D20/(1-C18)</f>
        <v>92393.321554770329</v>
      </c>
    </row>
    <row r="25" spans="2:4" x14ac:dyDescent="0.25">
      <c r="B25" t="s">
        <v>19</v>
      </c>
      <c r="D25" s="11">
        <f>(D23/C3)</f>
        <v>1.279395637870111</v>
      </c>
    </row>
    <row r="27" spans="2:4" x14ac:dyDescent="0.25">
      <c r="B27" t="s">
        <v>20</v>
      </c>
      <c r="D27" s="22">
        <f>(D25-1)</f>
        <v>0.27939563787011101</v>
      </c>
    </row>
  </sheetData>
  <mergeCells count="2">
    <mergeCell ref="B1:D1"/>
    <mergeCell ref="B11:D1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F01DA-C3A8-40D2-A1AD-789FE10CA4CA}">
  <dimension ref="B1:G26"/>
  <sheetViews>
    <sheetView showGridLines="0" workbookViewId="0">
      <selection activeCell="B1" sqref="B1:G1"/>
    </sheetView>
  </sheetViews>
  <sheetFormatPr defaultRowHeight="15" x14ac:dyDescent="0.25"/>
  <cols>
    <col min="3" max="3" width="27.42578125" customWidth="1"/>
    <col min="4" max="5" width="14.28515625" bestFit="1" customWidth="1"/>
    <col min="6" max="6" width="9.85546875" bestFit="1" customWidth="1"/>
    <col min="7" max="7" width="14.28515625" bestFit="1" customWidth="1"/>
  </cols>
  <sheetData>
    <row r="1" spans="2:7" x14ac:dyDescent="0.25">
      <c r="B1" s="25" t="s">
        <v>21</v>
      </c>
      <c r="C1" s="25"/>
      <c r="D1" s="25"/>
      <c r="E1" s="25"/>
      <c r="F1" s="25"/>
      <c r="G1" s="25"/>
    </row>
    <row r="2" spans="2:7" x14ac:dyDescent="0.25">
      <c r="B2" s="46" t="s">
        <v>22</v>
      </c>
      <c r="C2" s="46"/>
      <c r="D2" s="46"/>
      <c r="E2" s="46"/>
      <c r="F2" s="46"/>
      <c r="G2" s="46"/>
    </row>
    <row r="3" spans="2:7" x14ac:dyDescent="0.25">
      <c r="B3" s="13" t="s">
        <v>23</v>
      </c>
      <c r="C3" s="13" t="s">
        <v>24</v>
      </c>
      <c r="D3" s="13" t="s">
        <v>3</v>
      </c>
      <c r="E3" s="13" t="s">
        <v>25</v>
      </c>
      <c r="F3" s="13" t="s">
        <v>26</v>
      </c>
      <c r="G3" s="13" t="s">
        <v>27</v>
      </c>
    </row>
    <row r="4" spans="2:7" x14ac:dyDescent="0.25">
      <c r="B4" s="12">
        <v>1</v>
      </c>
      <c r="C4" s="4" t="s">
        <v>4</v>
      </c>
      <c r="D4" s="7">
        <f>'Cálculo do BDI'!D6</f>
        <v>722.16380000000004</v>
      </c>
      <c r="E4" s="15">
        <f>'Cálculo do BDI'!C6</f>
        <v>0.01</v>
      </c>
      <c r="F4" s="14">
        <f>'Cálculo do BDI'!C6</f>
        <v>0.01</v>
      </c>
      <c r="G4" s="7"/>
    </row>
    <row r="5" spans="2:7" x14ac:dyDescent="0.25">
      <c r="B5" s="12">
        <v>2</v>
      </c>
      <c r="C5" s="4" t="s">
        <v>5</v>
      </c>
      <c r="D5" s="7">
        <f>'Cálculo do BDI'!D7</f>
        <v>1444.3276000000001</v>
      </c>
      <c r="E5" s="15">
        <f>'Cálculo do BDI'!C7</f>
        <v>0.02</v>
      </c>
      <c r="F5" s="14">
        <f>'Cálculo do BDI'!C7</f>
        <v>0.02</v>
      </c>
      <c r="G5" s="4"/>
    </row>
    <row r="6" spans="2:7" x14ac:dyDescent="0.25">
      <c r="B6" s="12">
        <v>3</v>
      </c>
      <c r="C6" s="4" t="s">
        <v>6</v>
      </c>
      <c r="D6" s="7">
        <f>'Cálculo do BDI'!D8</f>
        <v>1444.3276000000001</v>
      </c>
      <c r="E6" s="15">
        <f>'Cálculo do BDI'!C8</f>
        <v>0.02</v>
      </c>
      <c r="F6" s="14">
        <f>'Cálculo do BDI'!C8</f>
        <v>0.02</v>
      </c>
      <c r="G6" s="4"/>
    </row>
    <row r="7" spans="2:7" x14ac:dyDescent="0.25">
      <c r="B7" s="4"/>
      <c r="C7" s="4"/>
      <c r="D7" s="7"/>
      <c r="E7" s="4"/>
      <c r="F7" s="4"/>
      <c r="G7" s="4"/>
    </row>
    <row r="8" spans="2:7" x14ac:dyDescent="0.25">
      <c r="B8" s="4"/>
      <c r="C8" s="4"/>
      <c r="D8" s="7"/>
      <c r="E8" s="4"/>
      <c r="F8" s="4"/>
      <c r="G8" s="4"/>
    </row>
    <row r="9" spans="2:7" x14ac:dyDescent="0.25">
      <c r="B9" s="4"/>
      <c r="C9" s="4"/>
      <c r="D9" s="7"/>
      <c r="E9" s="4"/>
      <c r="F9" s="4"/>
      <c r="G9" s="4"/>
    </row>
    <row r="10" spans="2:7" x14ac:dyDescent="0.25">
      <c r="B10" s="36" t="s">
        <v>28</v>
      </c>
      <c r="C10" s="37"/>
      <c r="D10" s="47">
        <f>SUM(D4:D9)</f>
        <v>3610.819</v>
      </c>
      <c r="E10" s="48"/>
      <c r="F10" s="49">
        <f>SUM(F4:F9)</f>
        <v>0.05</v>
      </c>
      <c r="G10" s="50"/>
    </row>
    <row r="11" spans="2:7" x14ac:dyDescent="0.25">
      <c r="B11" s="16"/>
      <c r="C11" s="17"/>
      <c r="D11" s="18"/>
      <c r="E11" s="18"/>
      <c r="F11" s="19"/>
      <c r="G11" s="20"/>
    </row>
    <row r="12" spans="2:7" x14ac:dyDescent="0.25">
      <c r="B12" s="36" t="s">
        <v>14</v>
      </c>
      <c r="C12" s="45"/>
      <c r="D12" s="45"/>
      <c r="E12" s="45"/>
      <c r="F12" s="45"/>
      <c r="G12" s="37"/>
    </row>
    <row r="13" spans="2:7" x14ac:dyDescent="0.25">
      <c r="B13" s="4"/>
      <c r="C13" s="38">
        <f>(F13*$E$25)</f>
        <v>6467.5325088339241</v>
      </c>
      <c r="D13" s="44"/>
      <c r="E13" s="39"/>
      <c r="F13" s="40">
        <f>'Cálculo do BDI'!C17</f>
        <v>7.0000000000000007E-2</v>
      </c>
      <c r="G13" s="29"/>
    </row>
    <row r="14" spans="2:7" x14ac:dyDescent="0.25">
      <c r="B14" s="36" t="s">
        <v>29</v>
      </c>
      <c r="C14" s="45"/>
      <c r="D14" s="45"/>
      <c r="E14" s="45"/>
      <c r="F14" s="45"/>
      <c r="G14" s="37"/>
    </row>
    <row r="15" spans="2:7" x14ac:dyDescent="0.25">
      <c r="B15" s="4"/>
      <c r="C15" s="4" t="s">
        <v>9</v>
      </c>
      <c r="D15" s="7">
        <f>(E15*$E$24)</f>
        <v>2274.8159700000001</v>
      </c>
      <c r="E15" s="15">
        <f>'Cálculo do BDI'!C12</f>
        <v>0.03</v>
      </c>
      <c r="F15" s="21">
        <f>E15</f>
        <v>0.03</v>
      </c>
      <c r="G15" s="4"/>
    </row>
    <row r="16" spans="2:7" x14ac:dyDescent="0.25">
      <c r="B16" s="4"/>
      <c r="C16" s="4" t="s">
        <v>10</v>
      </c>
      <c r="D16" s="7">
        <f t="shared" ref="D16:D19" si="0">(E16*$E$24)</f>
        <v>492.87679350000002</v>
      </c>
      <c r="E16" s="15">
        <f>'Cálculo do BDI'!C13</f>
        <v>6.4999999999999997E-3</v>
      </c>
      <c r="F16" s="21">
        <f t="shared" ref="F16:F19" si="1">E16</f>
        <v>6.4999999999999997E-3</v>
      </c>
      <c r="G16" s="4"/>
    </row>
    <row r="17" spans="2:7" x14ac:dyDescent="0.25">
      <c r="B17" s="4"/>
      <c r="C17" s="4" t="s">
        <v>11</v>
      </c>
      <c r="D17" s="7">
        <f t="shared" si="0"/>
        <v>3791.3599500000005</v>
      </c>
      <c r="E17" s="15">
        <f>'Cálculo do BDI'!C14</f>
        <v>0.05</v>
      </c>
      <c r="F17" s="21">
        <f t="shared" si="1"/>
        <v>0.05</v>
      </c>
      <c r="G17" s="4"/>
    </row>
    <row r="18" spans="2:7" x14ac:dyDescent="0.25">
      <c r="B18" s="4"/>
      <c r="C18" s="4" t="s">
        <v>12</v>
      </c>
      <c r="D18" s="7">
        <f t="shared" si="0"/>
        <v>909.92638800000009</v>
      </c>
      <c r="E18" s="15">
        <f>'Cálculo do BDI'!C15</f>
        <v>1.2E-2</v>
      </c>
      <c r="F18" s="21">
        <f t="shared" si="1"/>
        <v>1.2E-2</v>
      </c>
      <c r="G18" s="4"/>
    </row>
    <row r="19" spans="2:7" x14ac:dyDescent="0.25">
      <c r="B19" s="4"/>
      <c r="C19" s="4" t="s">
        <v>13</v>
      </c>
      <c r="D19" s="7">
        <f t="shared" si="0"/>
        <v>818.93374920000008</v>
      </c>
      <c r="E19" s="15">
        <f>'Cálculo do BDI'!C16</f>
        <v>1.0800000000000001E-2</v>
      </c>
      <c r="F19" s="21">
        <f t="shared" si="1"/>
        <v>1.0800000000000001E-2</v>
      </c>
      <c r="G19" s="4"/>
    </row>
    <row r="20" spans="2:7" x14ac:dyDescent="0.25">
      <c r="B20" s="4"/>
      <c r="C20" s="4"/>
      <c r="D20" s="7"/>
      <c r="E20" s="4"/>
      <c r="F20" s="4"/>
      <c r="G20" s="4"/>
    </row>
    <row r="21" spans="2:7" x14ac:dyDescent="0.25">
      <c r="B21" s="36" t="s">
        <v>30</v>
      </c>
      <c r="C21" s="37"/>
      <c r="D21" s="38">
        <f>SUM(D15:D20)</f>
        <v>8287.9128507000005</v>
      </c>
      <c r="E21" s="39"/>
      <c r="F21" s="40">
        <f>SUM(F15:F20)</f>
        <v>0.10929999999999999</v>
      </c>
      <c r="G21" s="41"/>
    </row>
    <row r="22" spans="2:7" x14ac:dyDescent="0.25">
      <c r="B22" s="27" t="s">
        <v>31</v>
      </c>
      <c r="C22" s="28"/>
      <c r="D22" s="29"/>
      <c r="E22" s="6">
        <f>D21</f>
        <v>8287.9128507000005</v>
      </c>
      <c r="F22" s="42">
        <f>(F10+F13+F21)</f>
        <v>0.2293</v>
      </c>
      <c r="G22" s="43"/>
    </row>
    <row r="23" spans="2:7" x14ac:dyDescent="0.25">
      <c r="B23" s="27" t="s">
        <v>32</v>
      </c>
      <c r="C23" s="28"/>
      <c r="D23" s="29"/>
      <c r="E23" s="33">
        <f>'Cálculo do BDI'!C3</f>
        <v>72216.38</v>
      </c>
      <c r="F23" s="34"/>
      <c r="G23" s="35"/>
    </row>
    <row r="24" spans="2:7" x14ac:dyDescent="0.25">
      <c r="B24" s="27" t="s">
        <v>33</v>
      </c>
      <c r="C24" s="28"/>
      <c r="D24" s="29"/>
      <c r="E24" s="33">
        <f>'Cálculo do BDI'!D20</f>
        <v>75827.199000000008</v>
      </c>
      <c r="F24" s="34"/>
      <c r="G24" s="35"/>
    </row>
    <row r="25" spans="2:7" x14ac:dyDescent="0.25">
      <c r="B25" s="27" t="s">
        <v>34</v>
      </c>
      <c r="C25" s="28"/>
      <c r="D25" s="29"/>
      <c r="E25" s="33">
        <f>'Cálculo do BDI'!D23</f>
        <v>92393.321554770329</v>
      </c>
      <c r="F25" s="34"/>
      <c r="G25" s="35"/>
    </row>
    <row r="26" spans="2:7" x14ac:dyDescent="0.25">
      <c r="B26" s="27" t="s">
        <v>20</v>
      </c>
      <c r="C26" s="28"/>
      <c r="D26" s="29"/>
      <c r="E26" s="30">
        <f>'Cálculo do BDI'!D27</f>
        <v>0.27939563787011101</v>
      </c>
      <c r="F26" s="31"/>
      <c r="G26" s="32"/>
    </row>
  </sheetData>
  <mergeCells count="22">
    <mergeCell ref="C13:E13"/>
    <mergeCell ref="F13:G13"/>
    <mergeCell ref="B14:G14"/>
    <mergeCell ref="B1:G1"/>
    <mergeCell ref="B2:G2"/>
    <mergeCell ref="B10:C10"/>
    <mergeCell ref="D10:E10"/>
    <mergeCell ref="F10:G10"/>
    <mergeCell ref="B12:G12"/>
    <mergeCell ref="B21:C21"/>
    <mergeCell ref="D21:E21"/>
    <mergeCell ref="F21:G21"/>
    <mergeCell ref="B22:D22"/>
    <mergeCell ref="F22:G22"/>
    <mergeCell ref="B24:D24"/>
    <mergeCell ref="B25:D25"/>
    <mergeCell ref="B26:D26"/>
    <mergeCell ref="E26:G26"/>
    <mergeCell ref="E23:G23"/>
    <mergeCell ref="E24:G24"/>
    <mergeCell ref="E25:G25"/>
    <mergeCell ref="B23:D2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Cálculo do BDI</vt:lpstr>
      <vt:lpstr>Composição do BDI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</dc:creator>
  <cp:lastModifiedBy>João</cp:lastModifiedBy>
  <dcterms:created xsi:type="dcterms:W3CDTF">2024-07-08T21:32:08Z</dcterms:created>
  <dcterms:modified xsi:type="dcterms:W3CDTF">2024-07-09T22:23:26Z</dcterms:modified>
</cp:coreProperties>
</file>